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RE必要額逆算シート" sheetId="1" r:id="rId5"/>
    <sheet state="visible" name="4%ルール資産推移シミュレーター" sheetId="2" r:id="rId6"/>
  </sheets>
  <definedNames/>
  <calcPr/>
</workbook>
</file>

<file path=xl/sharedStrings.xml><?xml version="1.0" encoding="utf-8"?>
<sst xmlns="http://schemas.openxmlformats.org/spreadsheetml/2006/main" count="73" uniqueCount="60">
  <si>
    <t>FIRE必要資産額 逆算シミュレーションシート</t>
  </si>
  <si>
    <t>30年間の資産推移シミュレーション（定率4%取り崩し×年6%運用）</t>
  </si>
  <si>
    <t>【使い方】このファイルはダウンロードしてそのまま使えます。黄色いセルにご自身の数字を入力してください。</t>
  </si>
  <si>
    <t>出典：元法務課長ペンタのFIREノート（https://www.houmu-fire.com/）</t>
  </si>
  <si>
    <t>【入力セル（黄色）】ご自身の数値を入力してください</t>
  </si>
  <si>
    <t>【自動計算（グレー）】自動で計算されます（変更不要）</t>
  </si>
  <si>
    <t>STEP 1: 年間生活費の把握（年間支出）</t>
  </si>
  <si>
    <t>開始時資産額</t>
  </si>
  <si>
    <t>毎月の基礎生活費（住居・食費・光熱費・通信費・保険等）</t>
  </si>
  <si>
    <t>円/月</t>
  </si>
  <si>
    <t>年間の特別費・ぜいたく費（家電・車の買い替え、旅行・趣味などを1年あたりに均した額）</t>
  </si>
  <si>
    <t>円</t>
  </si>
  <si>
    <t>円/年</t>
  </si>
  <si>
    <t>年間生活費 合計</t>
  </si>
  <si>
    <t>節目</t>
  </si>
  <si>
    <t>累計取り崩し額</t>
  </si>
  <si>
    <t>年末資産残高</t>
  </si>
  <si>
    <t>想定年間運用利回り</t>
  </si>
  <si>
    <t>5年後</t>
  </si>
  <si>
    <t>STEP 2: 生活必要資産の計算（4%ルール・税引後考慮）</t>
  </si>
  <si>
    <t>倍率設定（基本: 30倍 / 税引後約3.33%取り崩し相当）</t>
  </si>
  <si>
    <t>倍</t>
  </si>
  <si>
    <t>（任意）FIRE後の年間副収入・配当収入見込み</t>
  </si>
  <si>
    <t>金融資産で賄うべき年間生活費</t>
  </si>
  <si>
    <t>生活必要資産額（STEP 2）</t>
  </si>
  <si>
    <t>年間取り崩し率</t>
  </si>
  <si>
    <t>10年後</t>
  </si>
  <si>
    <t>※米国の4%ルール（25倍）に日本の税金約20%を考慮し、生活費×30倍を目安としています。</t>
  </si>
  <si>
    <t>STEP 3: 生活防衛資金・別枠資金の加算</t>
  </si>
  <si>
    <t>生活防衛資金（現金・預金）</t>
  </si>
  <si>
    <t>別枠の大型支出（教育費・住宅完済資金など）</t>
  </si>
  <si>
    <t>安全資金 合計（STEP 3）</t>
  </si>
  <si>
    <t>【総合診断結果】FIREに必要な総資産額と現在の達成状況</t>
  </si>
  <si>
    <t>目標必要資産額</t>
  </si>
  <si>
    <t>現在の手元資産（株式・投資信託等）</t>
  </si>
  <si>
    <t>現在の現金・預金</t>
  </si>
  <si>
    <t>現在の総資産合計</t>
  </si>
  <si>
    <t>FIRE達成まであと必要な金額</t>
  </si>
  <si>
    <t>20年後</t>
  </si>
  <si>
    <t>FIRE達成率</t>
  </si>
  <si>
    <t>30年後</t>
  </si>
  <si>
    <t>判定メッセージ</t>
  </si>
  <si>
    <t>【参考】ブログ筆者（ペンタ）の実例データとの比較表</t>
  </si>
  <si>
    <t>経過年数(年目)</t>
  </si>
  <si>
    <t>項目</t>
  </si>
  <si>
    <t>年初資産残高</t>
  </si>
  <si>
    <t>ペンタの実例</t>
  </si>
  <si>
    <t>あなたの数値</t>
  </si>
  <si>
    <t>年間運用益</t>
  </si>
  <si>
    <t>年間生活費</t>
  </si>
  <si>
    <t>年間取り崩し額</t>
  </si>
  <si>
    <t>生活必要資産</t>
  </si>
  <si>
    <t>生活防衛資金</t>
  </si>
  <si>
    <t>必要資産合計</t>
  </si>
  <si>
    <t>当時の金融資産（株式・投資信託等）</t>
  </si>
  <si>
    <t>当時の現金・預金</t>
  </si>
  <si>
    <t>手元資産 合計</t>
  </si>
  <si>
    <t>判定</t>
  </si>
  <si>
    <t>FIRE可能</t>
  </si>
  <si>
    <t>※iDeCo（ペンタの場合3,000万円）など、60歳まで引き出せない資産は即時FIRE用資産からは除外しています。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</si>
</sst>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¥#,##0"/>
    <numFmt numFmtId="165" formatCode="0.0%"/>
  </numFmts>
  <fonts count="5">
    <font>
      <sz val="10.0"/>
      <color rgb="FF000000"/>
      <name val="Arial"/>
      <scheme val="minor"/>
    </font>
    <font>
      <b/>
      <sz val="11.0"/>
      <color rgb="FFFFFFFF"/>
      <name val="Montserrat"/>
    </font>
    <font>
      <color theme="1"/>
      <name val="Arial"/>
      <scheme val="minor"/>
    </font>
    <font>
      <sz val="10.0"/>
      <color rgb="FF191A20"/>
      <name val="Roboto"/>
    </font>
    <font>
      <b/>
      <sz val="10.0"/>
      <color rgb="FF191A20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1D3989"/>
        <bgColor rgb="FF1D3989"/>
      </patternFill>
    </fill>
    <fill>
      <patternFill patternType="solid">
        <fgColor rgb="FFFFF1CC"/>
        <bgColor rgb="FFFFF1CC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2" numFmtId="0" xfId="0" applyAlignment="1" applyFont="1">
      <alignment readingOrder="0"/>
    </xf>
    <xf borderId="0" fillId="3" fontId="3" numFmtId="164" xfId="0" applyAlignment="1" applyFill="1" applyFont="1" applyNumberFormat="1">
      <alignment readingOrder="0"/>
    </xf>
    <xf borderId="0" fillId="3" fontId="3" numFmtId="165" xfId="0" applyAlignment="1" applyFont="1" applyNumberFormat="1">
      <alignment readingOrder="0"/>
    </xf>
    <xf borderId="0" fillId="4" fontId="3" numFmtId="164" xfId="0" applyFill="1" applyFont="1" applyNumberFormat="1"/>
    <xf borderId="0" fillId="3" fontId="3" numFmtId="0" xfId="0" applyAlignment="1" applyFont="1">
      <alignment readingOrder="0"/>
    </xf>
    <xf borderId="0" fillId="4" fontId="3" numFmtId="165" xfId="0" applyFont="1" applyNumberFormat="1"/>
    <xf borderId="0" fillId="4" fontId="4" numFmtId="0" xfId="0" applyFont="1"/>
    <xf borderId="0" fillId="4" fontId="3" numFmtId="164" xfId="0" applyAlignment="1" applyFont="1" applyNumberFormat="1">
      <alignment readingOrder="0"/>
    </xf>
    <xf borderId="0" fillId="4" fontId="3" numFmtId="0" xfId="0" applyAlignment="1" applyFont="1">
      <alignment readingOrder="0"/>
    </xf>
    <xf borderId="0" fillId="4" fontId="3" numFmtId="3" xfId="0" applyAlignment="1" applyFont="1" applyNumberFormat="1">
      <alignment readingOrder="0"/>
    </xf>
    <xf borderId="0" fillId="4" fontId="3" numFmtId="3" xfId="0" applyFont="1" applyNumberFormat="1"/>
    <xf borderId="0" fillId="5" fontId="2" numFmtId="0" xfId="0" applyAlignment="1" applyFill="1" applyFont="1">
      <alignment readingOrder="0"/>
    </xf>
    <xf borderId="0" fillId="5" fontId="2" numFmtId="0" xfId="0" applyFont="1"/>
    <xf borderId="0" fillId="4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0.13"/>
    <col customWidth="1" min="2" max="3" width="18.88"/>
    <col customWidth="1" min="4" max="4" width="12.63"/>
  </cols>
  <sheetData>
    <row r="1">
      <c r="A1" s="1" t="s">
        <v>0</v>
      </c>
      <c r="B1" s="2"/>
      <c r="C1" s="2"/>
      <c r="D1" s="2"/>
    </row>
    <row r="2">
      <c r="A2" s="3" t="s">
        <v>2</v>
      </c>
    </row>
    <row r="3">
      <c r="A3" s="3" t="s">
        <v>3</v>
      </c>
    </row>
    <row r="4">
      <c r="A4" s="3" t="s">
        <v>4</v>
      </c>
    </row>
    <row r="5">
      <c r="A5" s="3" t="s">
        <v>5</v>
      </c>
    </row>
    <row r="7">
      <c r="A7" s="1" t="s">
        <v>6</v>
      </c>
      <c r="B7" s="2"/>
      <c r="C7" s="2"/>
      <c r="D7" s="2"/>
    </row>
    <row r="8">
      <c r="A8" s="3" t="s">
        <v>8</v>
      </c>
      <c r="C8" s="4">
        <v>200000.0</v>
      </c>
      <c r="D8" s="3" t="s">
        <v>9</v>
      </c>
    </row>
    <row r="9">
      <c r="A9" s="3" t="s">
        <v>10</v>
      </c>
      <c r="C9" s="4">
        <v>600000.0</v>
      </c>
      <c r="D9" s="3" t="s">
        <v>12</v>
      </c>
    </row>
    <row r="10">
      <c r="A10" s="3" t="s">
        <v>13</v>
      </c>
      <c r="C10" s="6">
        <f>C8*12+C9</f>
        <v>3000000</v>
      </c>
      <c r="D10" s="3" t="s">
        <v>12</v>
      </c>
    </row>
    <row r="12">
      <c r="A12" s="1" t="s">
        <v>19</v>
      </c>
      <c r="B12" s="2"/>
      <c r="C12" s="2"/>
      <c r="D12" s="2"/>
    </row>
    <row r="13">
      <c r="A13" s="3" t="s">
        <v>20</v>
      </c>
      <c r="C13" s="7">
        <v>30.0</v>
      </c>
      <c r="D13" s="3" t="s">
        <v>21</v>
      </c>
    </row>
    <row r="14">
      <c r="A14" s="3" t="s">
        <v>22</v>
      </c>
      <c r="C14" s="4">
        <v>0.0</v>
      </c>
      <c r="D14" s="3" t="s">
        <v>12</v>
      </c>
    </row>
    <row r="15">
      <c r="A15" s="3" t="s">
        <v>23</v>
      </c>
      <c r="C15" s="6">
        <f>C10-C14</f>
        <v>3000000</v>
      </c>
      <c r="D15" s="3" t="s">
        <v>12</v>
      </c>
    </row>
    <row r="16">
      <c r="A16" s="3" t="s">
        <v>24</v>
      </c>
      <c r="C16" s="6">
        <f>C15*C13</f>
        <v>90000000</v>
      </c>
      <c r="D16" s="3" t="s">
        <v>11</v>
      </c>
    </row>
    <row r="17">
      <c r="A17" s="3" t="s">
        <v>27</v>
      </c>
    </row>
    <row r="19">
      <c r="A19" s="1" t="s">
        <v>28</v>
      </c>
      <c r="B19" s="2"/>
      <c r="C19" s="2"/>
      <c r="D19" s="2"/>
    </row>
    <row r="20">
      <c r="A20" s="3" t="s">
        <v>29</v>
      </c>
      <c r="C20" s="4">
        <v>3000000.0</v>
      </c>
      <c r="D20" s="3" t="s">
        <v>11</v>
      </c>
    </row>
    <row r="21">
      <c r="A21" s="3" t="s">
        <v>30</v>
      </c>
      <c r="C21" s="4">
        <v>0.0</v>
      </c>
      <c r="D21" s="3" t="s">
        <v>11</v>
      </c>
    </row>
    <row r="22">
      <c r="A22" s="3" t="s">
        <v>31</v>
      </c>
      <c r="C22" s="6">
        <f>C20+C21</f>
        <v>3000000</v>
      </c>
      <c r="D22" s="3" t="s">
        <v>11</v>
      </c>
    </row>
    <row r="24">
      <c r="A24" s="1" t="s">
        <v>32</v>
      </c>
      <c r="B24" s="2"/>
      <c r="C24" s="2"/>
      <c r="D24" s="2"/>
    </row>
    <row r="25">
      <c r="A25" s="3" t="s">
        <v>33</v>
      </c>
      <c r="C25" s="6">
        <f>C16+C22</f>
        <v>93000000</v>
      </c>
      <c r="D25" s="3" t="s">
        <v>11</v>
      </c>
    </row>
    <row r="26">
      <c r="A26" s="3" t="s">
        <v>34</v>
      </c>
      <c r="C26" s="4">
        <v>2.0E7</v>
      </c>
      <c r="D26" s="3" t="s">
        <v>11</v>
      </c>
    </row>
    <row r="27">
      <c r="A27" s="3" t="s">
        <v>35</v>
      </c>
      <c r="C27" s="4">
        <v>5000000.0</v>
      </c>
      <c r="D27" s="3" t="s">
        <v>11</v>
      </c>
    </row>
    <row r="28">
      <c r="A28" s="3" t="s">
        <v>36</v>
      </c>
      <c r="C28" s="6">
        <f>C26+C27</f>
        <v>25000000</v>
      </c>
      <c r="D28" s="3" t="s">
        <v>11</v>
      </c>
    </row>
    <row r="29">
      <c r="A29" s="3" t="s">
        <v>37</v>
      </c>
      <c r="C29" s="6">
        <f>IF(C25-C28&gt;0, C25-C28, 0)</f>
        <v>68000000</v>
      </c>
      <c r="D29" s="3" t="s">
        <v>11</v>
      </c>
    </row>
    <row r="30">
      <c r="A30" s="3" t="s">
        <v>39</v>
      </c>
      <c r="C30" s="8">
        <f>C28/C25</f>
        <v>0.2688172043</v>
      </c>
    </row>
    <row r="31">
      <c r="A31" s="3" t="s">
        <v>41</v>
      </c>
      <c r="C31" s="9" t="str">
        <f>IF(C30&gt;=1, "★ FIRE達成可能です！", "目標達成まであと " &amp; TEXT(C29,"#,##0円"))</f>
        <v>目標達成まであと 68,000,000円</v>
      </c>
    </row>
    <row r="33">
      <c r="A33" s="1" t="s">
        <v>42</v>
      </c>
      <c r="B33" s="2"/>
      <c r="C33" s="2"/>
    </row>
    <row r="34">
      <c r="A34" s="1" t="s">
        <v>44</v>
      </c>
      <c r="B34" s="1" t="s">
        <v>46</v>
      </c>
      <c r="C34" s="1" t="s">
        <v>47</v>
      </c>
    </row>
    <row r="35">
      <c r="A35" s="3" t="s">
        <v>49</v>
      </c>
      <c r="B35" s="10">
        <v>3120000.0</v>
      </c>
      <c r="C35" s="6">
        <f>C10</f>
        <v>3000000</v>
      </c>
    </row>
    <row r="36">
      <c r="A36" s="3" t="s">
        <v>51</v>
      </c>
      <c r="B36" s="10">
        <v>9.36E7</v>
      </c>
      <c r="C36" s="6">
        <f>C16</f>
        <v>90000000</v>
      </c>
    </row>
    <row r="37">
      <c r="A37" s="3" t="s">
        <v>52</v>
      </c>
      <c r="B37" s="10">
        <v>5000000.0</v>
      </c>
      <c r="C37" s="6">
        <f>C20</f>
        <v>3000000</v>
      </c>
    </row>
    <row r="38">
      <c r="A38" s="3" t="s">
        <v>53</v>
      </c>
      <c r="B38" s="10">
        <v>9.86E7</v>
      </c>
      <c r="C38" s="6">
        <f t="shared" ref="C38:C41" si="1">C25</f>
        <v>93000000</v>
      </c>
    </row>
    <row r="39">
      <c r="A39" s="3" t="s">
        <v>54</v>
      </c>
      <c r="B39" s="12">
        <v>1.1E8</v>
      </c>
      <c r="C39" s="13">
        <f t="shared" si="1"/>
        <v>20000000</v>
      </c>
    </row>
    <row r="40">
      <c r="A40" s="3" t="s">
        <v>55</v>
      </c>
      <c r="B40" s="12">
        <v>1.0E7</v>
      </c>
      <c r="C40" s="13">
        <f t="shared" si="1"/>
        <v>5000000</v>
      </c>
    </row>
    <row r="41">
      <c r="A41" s="3" t="s">
        <v>56</v>
      </c>
      <c r="B41" s="12">
        <v>1.2E8</v>
      </c>
      <c r="C41" s="13">
        <f t="shared" si="1"/>
        <v>25000000</v>
      </c>
    </row>
    <row r="42">
      <c r="A42" s="3" t="s">
        <v>57</v>
      </c>
      <c r="B42" s="10" t="s">
        <v>58</v>
      </c>
      <c r="C42" s="6" t="str">
        <f>IF(C41&gt;=C38, "FIRE可能", "不足")</f>
        <v>不足</v>
      </c>
    </row>
    <row r="43">
      <c r="A43" s="14" t="s">
        <v>59</v>
      </c>
      <c r="B43" s="15"/>
      <c r="C43" s="1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5" width="18.88"/>
    <col customWidth="1" min="7" max="7" width="12.63"/>
    <col customWidth="1" min="8" max="9" width="18.88"/>
  </cols>
  <sheetData>
    <row r="1">
      <c r="A1" s="1" t="s">
        <v>1</v>
      </c>
      <c r="B1" s="2"/>
      <c r="C1" s="2"/>
    </row>
    <row r="3">
      <c r="A3" s="3" t="s">
        <v>7</v>
      </c>
      <c r="B3" s="4">
        <v>3.0E7</v>
      </c>
      <c r="C3" s="3" t="s">
        <v>11</v>
      </c>
      <c r="G3" s="1" t="s">
        <v>14</v>
      </c>
      <c r="H3" s="1" t="s">
        <v>15</v>
      </c>
      <c r="I3" s="1" t="s">
        <v>16</v>
      </c>
    </row>
    <row r="4">
      <c r="A4" s="3" t="s">
        <v>17</v>
      </c>
      <c r="B4" s="5">
        <v>0.06</v>
      </c>
      <c r="G4" s="3" t="s">
        <v>18</v>
      </c>
      <c r="H4" s="6">
        <f>SUM(D9:D13)</f>
        <v>6244848.192</v>
      </c>
      <c r="I4" s="6">
        <f>E13</f>
        <v>33122424.1</v>
      </c>
    </row>
    <row r="5">
      <c r="A5" s="3" t="s">
        <v>25</v>
      </c>
      <c r="B5" s="5">
        <v>0.04</v>
      </c>
      <c r="G5" s="3" t="s">
        <v>26</v>
      </c>
      <c r="H5" s="6">
        <f>SUM(D9:D18)</f>
        <v>13139665.2</v>
      </c>
      <c r="I5" s="6">
        <f>E18</f>
        <v>36569832.6</v>
      </c>
    </row>
    <row r="6">
      <c r="G6" s="3" t="s">
        <v>38</v>
      </c>
      <c r="H6" s="6">
        <f>SUM(D9:D28)</f>
        <v>29156843.76</v>
      </c>
      <c r="I6" s="6">
        <f>E28</f>
        <v>44578421.88</v>
      </c>
    </row>
    <row r="7">
      <c r="G7" s="3" t="s">
        <v>40</v>
      </c>
      <c r="H7" s="6">
        <f>SUM(D9:D38)</f>
        <v>48681695.05</v>
      </c>
      <c r="I7" s="6">
        <f>E38</f>
        <v>54340847.52</v>
      </c>
    </row>
    <row r="8">
      <c r="A8" s="1" t="s">
        <v>43</v>
      </c>
      <c r="B8" s="1" t="s">
        <v>45</v>
      </c>
      <c r="C8" s="1" t="s">
        <v>48</v>
      </c>
      <c r="D8" s="1" t="s">
        <v>50</v>
      </c>
      <c r="E8" s="1" t="s">
        <v>16</v>
      </c>
    </row>
    <row r="9">
      <c r="A9" s="11">
        <v>1.0</v>
      </c>
      <c r="B9" s="6">
        <f>$B$3</f>
        <v>30000000</v>
      </c>
      <c r="C9" s="6">
        <f t="shared" ref="C9:C38" si="1">B9*$B$4</f>
        <v>1800000</v>
      </c>
      <c r="D9" s="6">
        <f t="shared" ref="D9:D38" si="2">B9*$B$5</f>
        <v>1200000</v>
      </c>
      <c r="E9" s="6">
        <f t="shared" ref="E9:E38" si="3">B9+C9-D9</f>
        <v>30600000</v>
      </c>
    </row>
    <row r="10">
      <c r="A10" s="16">
        <f t="shared" ref="A10:A38" si="4">A9+1</f>
        <v>2</v>
      </c>
      <c r="B10" s="6">
        <f t="shared" ref="B10:B38" si="5">E9</f>
        <v>30600000</v>
      </c>
      <c r="C10" s="6">
        <f t="shared" si="1"/>
        <v>1836000</v>
      </c>
      <c r="D10" s="6">
        <f t="shared" si="2"/>
        <v>1224000</v>
      </c>
      <c r="E10" s="6">
        <f t="shared" si="3"/>
        <v>31212000</v>
      </c>
    </row>
    <row r="11">
      <c r="A11" s="16">
        <f t="shared" si="4"/>
        <v>3</v>
      </c>
      <c r="B11" s="6">
        <f t="shared" si="5"/>
        <v>31212000</v>
      </c>
      <c r="C11" s="6">
        <f t="shared" si="1"/>
        <v>1872720</v>
      </c>
      <c r="D11" s="6">
        <f t="shared" si="2"/>
        <v>1248480</v>
      </c>
      <c r="E11" s="6">
        <f t="shared" si="3"/>
        <v>31836240</v>
      </c>
    </row>
    <row r="12">
      <c r="A12" s="16">
        <f t="shared" si="4"/>
        <v>4</v>
      </c>
      <c r="B12" s="6">
        <f t="shared" si="5"/>
        <v>31836240</v>
      </c>
      <c r="C12" s="6">
        <f t="shared" si="1"/>
        <v>1910174.4</v>
      </c>
      <c r="D12" s="6">
        <f t="shared" si="2"/>
        <v>1273449.6</v>
      </c>
      <c r="E12" s="6">
        <f t="shared" si="3"/>
        <v>32472964.8</v>
      </c>
    </row>
    <row r="13">
      <c r="A13" s="16">
        <f t="shared" si="4"/>
        <v>5</v>
      </c>
      <c r="B13" s="6">
        <f t="shared" si="5"/>
        <v>32472964.8</v>
      </c>
      <c r="C13" s="6">
        <f t="shared" si="1"/>
        <v>1948377.888</v>
      </c>
      <c r="D13" s="6">
        <f t="shared" si="2"/>
        <v>1298918.592</v>
      </c>
      <c r="E13" s="6">
        <f t="shared" si="3"/>
        <v>33122424.1</v>
      </c>
    </row>
    <row r="14">
      <c r="A14" s="16">
        <f t="shared" si="4"/>
        <v>6</v>
      </c>
      <c r="B14" s="6">
        <f t="shared" si="5"/>
        <v>33122424.1</v>
      </c>
      <c r="C14" s="6">
        <f t="shared" si="1"/>
        <v>1987345.446</v>
      </c>
      <c r="D14" s="6">
        <f t="shared" si="2"/>
        <v>1324896.964</v>
      </c>
      <c r="E14" s="6">
        <f t="shared" si="3"/>
        <v>33784872.58</v>
      </c>
    </row>
    <row r="15">
      <c r="A15" s="16">
        <f t="shared" si="4"/>
        <v>7</v>
      </c>
      <c r="B15" s="6">
        <f t="shared" si="5"/>
        <v>33784872.58</v>
      </c>
      <c r="C15" s="6">
        <f t="shared" si="1"/>
        <v>2027092.355</v>
      </c>
      <c r="D15" s="6">
        <f t="shared" si="2"/>
        <v>1351394.903</v>
      </c>
      <c r="E15" s="6">
        <f t="shared" si="3"/>
        <v>34460570.03</v>
      </c>
    </row>
    <row r="16">
      <c r="A16" s="16">
        <f t="shared" si="4"/>
        <v>8</v>
      </c>
      <c r="B16" s="6">
        <f t="shared" si="5"/>
        <v>34460570.03</v>
      </c>
      <c r="C16" s="6">
        <f t="shared" si="1"/>
        <v>2067634.202</v>
      </c>
      <c r="D16" s="6">
        <f t="shared" si="2"/>
        <v>1378422.801</v>
      </c>
      <c r="E16" s="6">
        <f t="shared" si="3"/>
        <v>35149781.43</v>
      </c>
    </row>
    <row r="17">
      <c r="A17" s="16">
        <f t="shared" si="4"/>
        <v>9</v>
      </c>
      <c r="B17" s="6">
        <f t="shared" si="5"/>
        <v>35149781.43</v>
      </c>
      <c r="C17" s="6">
        <f t="shared" si="1"/>
        <v>2108986.886</v>
      </c>
      <c r="D17" s="6">
        <f t="shared" si="2"/>
        <v>1405991.257</v>
      </c>
      <c r="E17" s="6">
        <f t="shared" si="3"/>
        <v>35852777.06</v>
      </c>
    </row>
    <row r="18">
      <c r="A18" s="16">
        <f t="shared" si="4"/>
        <v>10</v>
      </c>
      <c r="B18" s="6">
        <f t="shared" si="5"/>
        <v>35852777.06</v>
      </c>
      <c r="C18" s="6">
        <f t="shared" si="1"/>
        <v>2151166.624</v>
      </c>
      <c r="D18" s="6">
        <f t="shared" si="2"/>
        <v>1434111.082</v>
      </c>
      <c r="E18" s="6">
        <f t="shared" si="3"/>
        <v>36569832.6</v>
      </c>
    </row>
    <row r="19">
      <c r="A19" s="16">
        <f t="shared" si="4"/>
        <v>11</v>
      </c>
      <c r="B19" s="6">
        <f t="shared" si="5"/>
        <v>36569832.6</v>
      </c>
      <c r="C19" s="6">
        <f t="shared" si="1"/>
        <v>2194189.956</v>
      </c>
      <c r="D19" s="6">
        <f t="shared" si="2"/>
        <v>1462793.304</v>
      </c>
      <c r="E19" s="6">
        <f t="shared" si="3"/>
        <v>37301229.25</v>
      </c>
    </row>
    <row r="20">
      <c r="A20" s="16">
        <f t="shared" si="4"/>
        <v>12</v>
      </c>
      <c r="B20" s="6">
        <f t="shared" si="5"/>
        <v>37301229.25</v>
      </c>
      <c r="C20" s="6">
        <f t="shared" si="1"/>
        <v>2238073.755</v>
      </c>
      <c r="D20" s="6">
        <f t="shared" si="2"/>
        <v>1492049.17</v>
      </c>
      <c r="E20" s="6">
        <f t="shared" si="3"/>
        <v>38047253.84</v>
      </c>
    </row>
    <row r="21">
      <c r="A21" s="16">
        <f t="shared" si="4"/>
        <v>13</v>
      </c>
      <c r="B21" s="6">
        <f t="shared" si="5"/>
        <v>38047253.84</v>
      </c>
      <c r="C21" s="6">
        <f t="shared" si="1"/>
        <v>2282835.23</v>
      </c>
      <c r="D21" s="6">
        <f t="shared" si="2"/>
        <v>1521890.153</v>
      </c>
      <c r="E21" s="6">
        <f t="shared" si="3"/>
        <v>38808198.91</v>
      </c>
    </row>
    <row r="22">
      <c r="A22" s="16">
        <f t="shared" si="4"/>
        <v>14</v>
      </c>
      <c r="B22" s="6">
        <f t="shared" si="5"/>
        <v>38808198.91</v>
      </c>
      <c r="C22" s="6">
        <f t="shared" si="1"/>
        <v>2328491.935</v>
      </c>
      <c r="D22" s="6">
        <f t="shared" si="2"/>
        <v>1552327.957</v>
      </c>
      <c r="E22" s="6">
        <f t="shared" si="3"/>
        <v>39584362.89</v>
      </c>
    </row>
    <row r="23">
      <c r="A23" s="16">
        <f t="shared" si="4"/>
        <v>15</v>
      </c>
      <c r="B23" s="6">
        <f t="shared" si="5"/>
        <v>39584362.89</v>
      </c>
      <c r="C23" s="6">
        <f t="shared" si="1"/>
        <v>2375061.774</v>
      </c>
      <c r="D23" s="6">
        <f t="shared" si="2"/>
        <v>1583374.516</v>
      </c>
      <c r="E23" s="6">
        <f t="shared" si="3"/>
        <v>40376050.15</v>
      </c>
    </row>
    <row r="24">
      <c r="A24" s="16">
        <f t="shared" si="4"/>
        <v>16</v>
      </c>
      <c r="B24" s="6">
        <f t="shared" si="5"/>
        <v>40376050.15</v>
      </c>
      <c r="C24" s="6">
        <f t="shared" si="1"/>
        <v>2422563.009</v>
      </c>
      <c r="D24" s="6">
        <f t="shared" si="2"/>
        <v>1615042.006</v>
      </c>
      <c r="E24" s="6">
        <f t="shared" si="3"/>
        <v>41183571.15</v>
      </c>
    </row>
    <row r="25">
      <c r="A25" s="16">
        <f t="shared" si="4"/>
        <v>17</v>
      </c>
      <c r="B25" s="6">
        <f t="shared" si="5"/>
        <v>41183571.15</v>
      </c>
      <c r="C25" s="6">
        <f t="shared" si="1"/>
        <v>2471014.269</v>
      </c>
      <c r="D25" s="6">
        <f t="shared" si="2"/>
        <v>1647342.846</v>
      </c>
      <c r="E25" s="6">
        <f t="shared" si="3"/>
        <v>42007242.58</v>
      </c>
    </row>
    <row r="26">
      <c r="A26" s="16">
        <f t="shared" si="4"/>
        <v>18</v>
      </c>
      <c r="B26" s="6">
        <f t="shared" si="5"/>
        <v>42007242.58</v>
      </c>
      <c r="C26" s="6">
        <f t="shared" si="1"/>
        <v>2520434.555</v>
      </c>
      <c r="D26" s="6">
        <f t="shared" si="2"/>
        <v>1680289.703</v>
      </c>
      <c r="E26" s="6">
        <f t="shared" si="3"/>
        <v>42847387.43</v>
      </c>
    </row>
    <row r="27">
      <c r="A27" s="16">
        <f t="shared" si="4"/>
        <v>19</v>
      </c>
      <c r="B27" s="6">
        <f t="shared" si="5"/>
        <v>42847387.43</v>
      </c>
      <c r="C27" s="6">
        <f t="shared" si="1"/>
        <v>2570843.246</v>
      </c>
      <c r="D27" s="6">
        <f t="shared" si="2"/>
        <v>1713895.497</v>
      </c>
      <c r="E27" s="6">
        <f t="shared" si="3"/>
        <v>43704335.18</v>
      </c>
    </row>
    <row r="28">
      <c r="A28" s="16">
        <f t="shared" si="4"/>
        <v>20</v>
      </c>
      <c r="B28" s="6">
        <f t="shared" si="5"/>
        <v>43704335.18</v>
      </c>
      <c r="C28" s="6">
        <f t="shared" si="1"/>
        <v>2622260.111</v>
      </c>
      <c r="D28" s="6">
        <f t="shared" si="2"/>
        <v>1748173.407</v>
      </c>
      <c r="E28" s="6">
        <f t="shared" si="3"/>
        <v>44578421.88</v>
      </c>
    </row>
    <row r="29">
      <c r="A29" s="16">
        <f t="shared" si="4"/>
        <v>21</v>
      </c>
      <c r="B29" s="6">
        <f t="shared" si="5"/>
        <v>44578421.88</v>
      </c>
      <c r="C29" s="6">
        <f t="shared" si="1"/>
        <v>2674705.313</v>
      </c>
      <c r="D29" s="6">
        <f t="shared" si="2"/>
        <v>1783136.875</v>
      </c>
      <c r="E29" s="6">
        <f t="shared" si="3"/>
        <v>45469990.32</v>
      </c>
    </row>
    <row r="30">
      <c r="A30" s="16">
        <f t="shared" si="4"/>
        <v>22</v>
      </c>
      <c r="B30" s="6">
        <f t="shared" si="5"/>
        <v>45469990.32</v>
      </c>
      <c r="C30" s="6">
        <f t="shared" si="1"/>
        <v>2728199.419</v>
      </c>
      <c r="D30" s="6">
        <f t="shared" si="2"/>
        <v>1818799.613</v>
      </c>
      <c r="E30" s="6">
        <f t="shared" si="3"/>
        <v>46379390.12</v>
      </c>
    </row>
    <row r="31">
      <c r="A31" s="16">
        <f t="shared" si="4"/>
        <v>23</v>
      </c>
      <c r="B31" s="6">
        <f t="shared" si="5"/>
        <v>46379390.12</v>
      </c>
      <c r="C31" s="6">
        <f t="shared" si="1"/>
        <v>2782763.407</v>
      </c>
      <c r="D31" s="6">
        <f t="shared" si="2"/>
        <v>1855175.605</v>
      </c>
      <c r="E31" s="6">
        <f t="shared" si="3"/>
        <v>47306977.93</v>
      </c>
    </row>
    <row r="32">
      <c r="A32" s="16">
        <f t="shared" si="4"/>
        <v>24</v>
      </c>
      <c r="B32" s="6">
        <f t="shared" si="5"/>
        <v>47306977.93</v>
      </c>
      <c r="C32" s="6">
        <f t="shared" si="1"/>
        <v>2838418.676</v>
      </c>
      <c r="D32" s="6">
        <f t="shared" si="2"/>
        <v>1892279.117</v>
      </c>
      <c r="E32" s="6">
        <f t="shared" si="3"/>
        <v>48253117.48</v>
      </c>
    </row>
    <row r="33">
      <c r="A33" s="16">
        <f t="shared" si="4"/>
        <v>25</v>
      </c>
      <c r="B33" s="6">
        <f t="shared" si="5"/>
        <v>48253117.48</v>
      </c>
      <c r="C33" s="6">
        <f t="shared" si="1"/>
        <v>2895187.049</v>
      </c>
      <c r="D33" s="6">
        <f t="shared" si="2"/>
        <v>1930124.699</v>
      </c>
      <c r="E33" s="6">
        <f t="shared" si="3"/>
        <v>49218179.83</v>
      </c>
    </row>
    <row r="34">
      <c r="A34" s="16">
        <f t="shared" si="4"/>
        <v>26</v>
      </c>
      <c r="B34" s="6">
        <f t="shared" si="5"/>
        <v>49218179.83</v>
      </c>
      <c r="C34" s="6">
        <f t="shared" si="1"/>
        <v>2953090.79</v>
      </c>
      <c r="D34" s="6">
        <f t="shared" si="2"/>
        <v>1968727.193</v>
      </c>
      <c r="E34" s="6">
        <f t="shared" si="3"/>
        <v>50202543.43</v>
      </c>
    </row>
    <row r="35">
      <c r="A35" s="16">
        <f t="shared" si="4"/>
        <v>27</v>
      </c>
      <c r="B35" s="6">
        <f t="shared" si="5"/>
        <v>50202543.43</v>
      </c>
      <c r="C35" s="6">
        <f t="shared" si="1"/>
        <v>3012152.606</v>
      </c>
      <c r="D35" s="6">
        <f t="shared" si="2"/>
        <v>2008101.737</v>
      </c>
      <c r="E35" s="6">
        <f t="shared" si="3"/>
        <v>51206594.3</v>
      </c>
    </row>
    <row r="36">
      <c r="A36" s="16">
        <f t="shared" si="4"/>
        <v>28</v>
      </c>
      <c r="B36" s="6">
        <f t="shared" si="5"/>
        <v>51206594.3</v>
      </c>
      <c r="C36" s="6">
        <f t="shared" si="1"/>
        <v>3072395.658</v>
      </c>
      <c r="D36" s="6">
        <f t="shared" si="2"/>
        <v>2048263.772</v>
      </c>
      <c r="E36" s="6">
        <f t="shared" si="3"/>
        <v>52230726.19</v>
      </c>
    </row>
    <row r="37">
      <c r="A37" s="16">
        <f t="shared" si="4"/>
        <v>29</v>
      </c>
      <c r="B37" s="6">
        <f t="shared" si="5"/>
        <v>52230726.19</v>
      </c>
      <c r="C37" s="6">
        <f t="shared" si="1"/>
        <v>3133843.571</v>
      </c>
      <c r="D37" s="6">
        <f t="shared" si="2"/>
        <v>2089229.047</v>
      </c>
      <c r="E37" s="6">
        <f t="shared" si="3"/>
        <v>53275340.71</v>
      </c>
    </row>
    <row r="38">
      <c r="A38" s="16">
        <f t="shared" si="4"/>
        <v>30</v>
      </c>
      <c r="B38" s="6">
        <f t="shared" si="5"/>
        <v>53275340.71</v>
      </c>
      <c r="C38" s="6">
        <f t="shared" si="1"/>
        <v>3196520.443</v>
      </c>
      <c r="D38" s="6">
        <f t="shared" si="2"/>
        <v>2131013.628</v>
      </c>
      <c r="E38" s="6">
        <f t="shared" si="3"/>
        <v>54340847.52</v>
      </c>
    </row>
  </sheetData>
  <drawing r:id="rId1"/>
</worksheet>
</file>